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autoCompressPictures="0"/>
  <bookViews>
    <workbookView xWindow="120" yWindow="80" windowWidth="21180" windowHeight="23140"/>
  </bookViews>
  <sheets>
    <sheet name="SALARY CAP " sheetId="1" r:id="rId1"/>
  </sheets>
  <externalReferences>
    <externalReference r:id="rId2"/>
  </externalReferences>
  <definedNames>
    <definedName name="list">#REF!</definedName>
    <definedName name="listJan">[1]Sheet1!$A$3:$A$5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1" l="1"/>
  <c r="B47" i="1"/>
  <c r="F20" i="1"/>
  <c r="X57" i="1"/>
  <c r="X56" i="1"/>
  <c r="X55" i="1"/>
  <c r="X54" i="1"/>
  <c r="F46" i="1"/>
  <c r="X46" i="1"/>
  <c r="F47" i="1"/>
  <c r="X47" i="1"/>
  <c r="F48" i="1"/>
  <c r="X48" i="1"/>
  <c r="F49" i="1"/>
  <c r="X49" i="1"/>
  <c r="F50" i="1"/>
  <c r="X50" i="1"/>
  <c r="F45" i="1"/>
  <c r="X45" i="1"/>
  <c r="D51" i="1"/>
  <c r="F58" i="1"/>
  <c r="X58" i="1"/>
  <c r="F13" i="1"/>
  <c r="F16" i="1"/>
  <c r="B48" i="1"/>
  <c r="B49" i="1"/>
  <c r="B50" i="1"/>
  <c r="B45" i="1"/>
  <c r="F21" i="1"/>
  <c r="H32" i="1"/>
  <c r="N32" i="1"/>
  <c r="F37" i="1"/>
  <c r="F34" i="1"/>
  <c r="F32" i="1"/>
  <c r="F36" i="1"/>
  <c r="F39" i="1"/>
  <c r="F38" i="1"/>
  <c r="X51" i="1"/>
  <c r="F35" i="1"/>
  <c r="F33" i="1"/>
  <c r="F51" i="1"/>
  <c r="L32" i="1"/>
  <c r="J32" i="1"/>
  <c r="P32" i="1"/>
  <c r="W32" i="1"/>
  <c r="W33" i="1"/>
  <c r="W34" i="1"/>
  <c r="W35" i="1"/>
  <c r="W36" i="1"/>
  <c r="W37" i="1"/>
  <c r="W38" i="1"/>
  <c r="W39" i="1"/>
  <c r="D40" i="1"/>
  <c r="D59" i="1"/>
  <c r="H38" i="1"/>
  <c r="N38" i="1"/>
  <c r="L38" i="1"/>
  <c r="H34" i="1"/>
  <c r="J39" i="1"/>
  <c r="J36" i="1"/>
  <c r="H33" i="1"/>
  <c r="L33" i="1"/>
  <c r="H36" i="1"/>
  <c r="H37" i="1"/>
  <c r="H35" i="1"/>
  <c r="P38" i="1"/>
  <c r="H39" i="1"/>
  <c r="L39" i="1"/>
  <c r="N36" i="1"/>
  <c r="L36" i="1"/>
  <c r="N34" i="1"/>
  <c r="L34" i="1"/>
  <c r="N35" i="1"/>
  <c r="L35" i="1"/>
  <c r="N37" i="1"/>
  <c r="L37" i="1"/>
  <c r="P34" i="1"/>
  <c r="V34" i="1"/>
  <c r="P33" i="1"/>
  <c r="P36" i="1"/>
  <c r="P37" i="1"/>
  <c r="X37" i="1"/>
  <c r="Y37" i="1"/>
  <c r="N39" i="1"/>
  <c r="P39" i="1"/>
  <c r="R39" i="1"/>
  <c r="N33" i="1"/>
  <c r="J35" i="1"/>
  <c r="P35" i="1"/>
  <c r="V38" i="1"/>
  <c r="X38" i="1"/>
  <c r="Y38" i="1"/>
  <c r="H40" i="1"/>
  <c r="J34" i="1"/>
  <c r="J33" i="1"/>
  <c r="J37" i="1"/>
  <c r="F40" i="1"/>
  <c r="J38" i="1"/>
  <c r="X34" i="1"/>
  <c r="Y34" i="1"/>
  <c r="N40" i="1"/>
  <c r="J40" i="1"/>
  <c r="F59" i="1"/>
  <c r="R32" i="1"/>
  <c r="V33" i="1"/>
  <c r="X33" i="1"/>
  <c r="Y33" i="1"/>
  <c r="V36" i="1"/>
  <c r="R36" i="1"/>
  <c r="V37" i="1"/>
  <c r="X36" i="1"/>
  <c r="Y36" i="1"/>
  <c r="V39" i="1"/>
  <c r="X39" i="1"/>
  <c r="Y39" i="1"/>
  <c r="X35" i="1"/>
  <c r="Y35" i="1"/>
  <c r="V35" i="1"/>
  <c r="X32" i="1"/>
  <c r="Y32" i="1"/>
  <c r="P40" i="1"/>
  <c r="V32" i="1"/>
  <c r="L40" i="1"/>
  <c r="R35" i="1"/>
  <c r="R33" i="1"/>
  <c r="R34" i="1"/>
  <c r="R37" i="1"/>
  <c r="R38" i="1"/>
  <c r="X40" i="1"/>
  <c r="R40" i="1"/>
  <c r="X59" i="1"/>
  <c r="Y40" i="1"/>
</calcChain>
</file>

<file path=xl/sharedStrings.xml><?xml version="1.0" encoding="utf-8"?>
<sst xmlns="http://schemas.openxmlformats.org/spreadsheetml/2006/main" count="68" uniqueCount="62">
  <si>
    <t>FTE Calculation for Base Salary Only</t>
  </si>
  <si>
    <t>Additional, Supplemental pay, etc. is not considered in this worksheet.</t>
  </si>
  <si>
    <t>Name:</t>
  </si>
  <si>
    <t xml:space="preserve"> </t>
  </si>
  <si>
    <t>Banner ID:</t>
  </si>
  <si>
    <t>(a)</t>
  </si>
  <si>
    <t>Base Salary</t>
  </si>
  <si>
    <t>(b)</t>
  </si>
  <si>
    <t>Contract</t>
  </si>
  <si>
    <t>Annual</t>
  </si>
  <si>
    <t>Monthly</t>
  </si>
  <si>
    <t>(c)</t>
  </si>
  <si>
    <t>Maximum salary :</t>
  </si>
  <si>
    <t>(per NIH)</t>
  </si>
  <si>
    <t>(d)</t>
  </si>
  <si>
    <t>(f)</t>
  </si>
  <si>
    <t>(h)</t>
  </si>
  <si>
    <t>(j)</t>
  </si>
  <si>
    <t>Sal Cap is</t>
  </si>
  <si>
    <t>Actual Effort</t>
  </si>
  <si>
    <t xml:space="preserve">Salary </t>
  </si>
  <si>
    <t>Allowable</t>
  </si>
  <si>
    <t xml:space="preserve">Monthly </t>
  </si>
  <si>
    <t>Monthly NIH</t>
  </si>
  <si>
    <t>Banner Salary</t>
  </si>
  <si>
    <t>Annual Sal Cap</t>
  </si>
  <si>
    <t>Monthly Charge</t>
  </si>
  <si>
    <t xml:space="preserve">Charged to </t>
  </si>
  <si>
    <t>Fund Number</t>
  </si>
  <si>
    <t>on this project</t>
  </si>
  <si>
    <t>Charge</t>
  </si>
  <si>
    <t>per NIH</t>
  </si>
  <si>
    <t>Percent</t>
  </si>
  <si>
    <t>Charge to Unrestr</t>
  </si>
  <si>
    <t>to Unrestr</t>
  </si>
  <si>
    <t>Activity Code</t>
  </si>
  <si>
    <t>Proof</t>
  </si>
  <si>
    <t>RESTRICTED FUNDS (Grants/Contracts subject to salary cap)</t>
  </si>
  <si>
    <t>=Total Sponsored Programs Effort</t>
  </si>
  <si>
    <t>UNRESTRICTED FUNDS PART OF SALARY CAP (Activity Codes)</t>
  </si>
  <si>
    <t>UNRESTRICTED FUNDS balance of pay distribution</t>
  </si>
  <si>
    <t>Total Banner Pay Distribution</t>
  </si>
  <si>
    <t>FTE</t>
  </si>
  <si>
    <t>FTE Wages</t>
  </si>
  <si>
    <t>FTE-Contract Mths</t>
  </si>
  <si>
    <t>NIH Salary Cap</t>
  </si>
  <si>
    <t>o</t>
  </si>
  <si>
    <t>Fill In Data</t>
  </si>
  <si>
    <t>(  e)</t>
  </si>
  <si>
    <t>('g)</t>
  </si>
  <si>
    <t>(i)</t>
  </si>
  <si>
    <t>(k)</t>
  </si>
  <si>
    <t>(m)</t>
  </si>
  <si>
    <t>(l)</t>
  </si>
  <si>
    <t>(n)</t>
  </si>
  <si>
    <t>n</t>
  </si>
  <si>
    <t>Period:</t>
  </si>
  <si>
    <t>From:</t>
  </si>
  <si>
    <t>To:</t>
  </si>
  <si>
    <t>Old (effective 10/01/2015)</t>
  </si>
  <si>
    <t>New (effective 01/10/2016)</t>
  </si>
  <si>
    <t xml:space="preserve">For PIs with a base salary greater than $185,100 and who are paid with Sponsored Funds.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</si>
</sst>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0.0000%"/>
    <numFmt numFmtId="166" formatCode="_(* #,##0.0_);_(* \(#,##0.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7" applyNumberFormat="0" applyAlignment="0" applyProtection="0"/>
    <xf numFmtId="0" fontId="17" fillId="7" borderId="8" applyNumberFormat="0" applyAlignment="0" applyProtection="0"/>
    <xf numFmtId="0" fontId="18" fillId="7" borderId="7" applyNumberFormat="0" applyAlignment="0" applyProtection="0"/>
    <xf numFmtId="0" fontId="19" fillId="0" borderId="9" applyNumberFormat="0" applyFill="0" applyAlignment="0" applyProtection="0"/>
    <xf numFmtId="0" fontId="20" fillId="8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Alignment="1">
      <alignment horizontal="right"/>
    </xf>
    <xf numFmtId="164" fontId="3" fillId="0" borderId="0" xfId="0" applyNumberFormat="1" applyFont="1" applyFill="1" applyBorder="1"/>
    <xf numFmtId="164" fontId="3" fillId="0" borderId="0" xfId="0" applyNumberFormat="1" applyFont="1" applyFill="1"/>
    <xf numFmtId="9" fontId="3" fillId="0" borderId="0" xfId="2" applyFont="1" applyFill="1"/>
    <xf numFmtId="164" fontId="3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164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0" fontId="3" fillId="0" borderId="0" xfId="2" applyNumberFormat="1" applyFont="1" applyFill="1"/>
    <xf numFmtId="0" fontId="3" fillId="0" borderId="0" xfId="0" quotePrefix="1" applyFont="1" applyFill="1" applyAlignment="1">
      <alignment horizontal="center"/>
    </xf>
    <xf numFmtId="0" fontId="4" fillId="2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3" fillId="2" borderId="0" xfId="0" applyFont="1" applyFill="1"/>
    <xf numFmtId="49" fontId="3" fillId="0" borderId="0" xfId="0" applyNumberFormat="1" applyFont="1" applyFill="1"/>
    <xf numFmtId="10" fontId="3" fillId="0" borderId="0" xfId="0" applyNumberFormat="1" applyFont="1" applyFill="1" applyAlignment="1">
      <alignment horizontal="right"/>
    </xf>
    <xf numFmtId="9" fontId="3" fillId="0" borderId="0" xfId="0" applyNumberFormat="1" applyFont="1" applyFill="1" applyAlignment="1">
      <alignment horizontal="right"/>
    </xf>
    <xf numFmtId="43" fontId="3" fillId="0" borderId="0" xfId="1" applyFont="1" applyFill="1" applyAlignment="1">
      <alignment horizontal="right"/>
    </xf>
    <xf numFmtId="10" fontId="3" fillId="0" borderId="0" xfId="0" applyNumberFormat="1" applyFont="1" applyFill="1"/>
    <xf numFmtId="165" fontId="3" fillId="0" borderId="0" xfId="0" applyNumberFormat="1" applyFont="1" applyFill="1"/>
    <xf numFmtId="0" fontId="4" fillId="0" borderId="0" xfId="0" applyFont="1" applyFill="1"/>
    <xf numFmtId="9" fontId="4" fillId="0" borderId="0" xfId="0" applyNumberFormat="1" applyFont="1" applyFill="1" applyAlignment="1">
      <alignment horizontal="right"/>
    </xf>
    <xf numFmtId="10" fontId="4" fillId="0" borderId="0" xfId="0" applyNumberFormat="1" applyFont="1" applyFill="1"/>
    <xf numFmtId="165" fontId="4" fillId="0" borderId="0" xfId="0" applyNumberFormat="1" applyFont="1" applyFill="1"/>
    <xf numFmtId="9" fontId="3" fillId="0" borderId="1" xfId="0" applyNumberFormat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10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10" fontId="3" fillId="0" borderId="1" xfId="2" applyNumberFormat="1" applyFont="1" applyFill="1" applyBorder="1"/>
    <xf numFmtId="43" fontId="3" fillId="0" borderId="0" xfId="0" applyNumberFormat="1" applyFont="1" applyFill="1"/>
    <xf numFmtId="10" fontId="3" fillId="0" borderId="0" xfId="0" quotePrefix="1" applyNumberFormat="1" applyFont="1" applyFill="1" applyAlignment="1">
      <alignment horizontal="left"/>
    </xf>
    <xf numFmtId="10" fontId="3" fillId="0" borderId="0" xfId="0" applyNumberFormat="1" applyFont="1" applyFill="1" applyAlignment="1">
      <alignment horizontal="left"/>
    </xf>
    <xf numFmtId="10" fontId="5" fillId="0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9" fontId="3" fillId="0" borderId="0" xfId="0" applyNumberFormat="1" applyFont="1" applyFill="1"/>
    <xf numFmtId="10" fontId="3" fillId="0" borderId="0" xfId="0" applyNumberFormat="1" applyFont="1" applyFill="1" applyBorder="1"/>
    <xf numFmtId="10" fontId="4" fillId="0" borderId="0" xfId="0" applyNumberFormat="1" applyFont="1" applyFill="1" applyBorder="1"/>
    <xf numFmtId="9" fontId="4" fillId="0" borderId="0" xfId="0" applyNumberFormat="1" applyFont="1" applyFill="1"/>
    <xf numFmtId="165" fontId="7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3" fillId="2" borderId="0" xfId="0" applyNumberFormat="1" applyFont="1" applyFill="1"/>
    <xf numFmtId="10" fontId="3" fillId="2" borderId="0" xfId="0" applyNumberFormat="1" applyFont="1" applyFill="1" applyAlignment="1">
      <alignment horizontal="right"/>
    </xf>
    <xf numFmtId="10" fontId="4" fillId="2" borderId="0" xfId="0" applyNumberFormat="1" applyFont="1" applyFill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10" fontId="3" fillId="2" borderId="0" xfId="0" applyNumberFormat="1" applyFont="1" applyFill="1" applyBorder="1"/>
    <xf numFmtId="10" fontId="3" fillId="2" borderId="0" xfId="0" applyNumberFormat="1" applyFont="1" applyFill="1"/>
    <xf numFmtId="10" fontId="5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166" fontId="3" fillId="2" borderId="0" xfId="1" applyNumberFormat="1" applyFont="1" applyFill="1"/>
    <xf numFmtId="166" fontId="3" fillId="0" borderId="0" xfId="1" applyNumberFormat="1" applyFont="1" applyFill="1"/>
    <xf numFmtId="0" fontId="27" fillId="2" borderId="0" xfId="0" applyFont="1" applyFill="1"/>
    <xf numFmtId="0" fontId="4" fillId="0" borderId="0" xfId="0" applyFont="1" applyFill="1" applyBorder="1"/>
    <xf numFmtId="43" fontId="3" fillId="0" borderId="0" xfId="0" applyNumberFormat="1" applyFont="1" applyFill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4" fillId="0" borderId="0" xfId="1" applyFont="1" applyFill="1" applyBorder="1"/>
    <xf numFmtId="164" fontId="3" fillId="2" borderId="2" xfId="0" applyNumberFormat="1" applyFont="1" applyFill="1" applyBorder="1"/>
    <xf numFmtId="9" fontId="4" fillId="0" borderId="1" xfId="0" applyNumberFormat="1" applyFont="1" applyFill="1" applyBorder="1"/>
    <xf numFmtId="10" fontId="4" fillId="2" borderId="1" xfId="0" applyNumberFormat="1" applyFont="1" applyFill="1" applyBorder="1"/>
    <xf numFmtId="43" fontId="3" fillId="0" borderId="1" xfId="0" applyNumberFormat="1" applyFont="1" applyFill="1" applyBorder="1"/>
    <xf numFmtId="0" fontId="3" fillId="0" borderId="0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0" fontId="4" fillId="0" borderId="0" xfId="1" applyNumberFormat="1" applyFont="1" applyFill="1" applyBorder="1"/>
    <xf numFmtId="10" fontId="3" fillId="0" borderId="0" xfId="2" applyNumberFormat="1" applyFont="1" applyFill="1" applyBorder="1"/>
    <xf numFmtId="164" fontId="4" fillId="0" borderId="3" xfId="0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164" fontId="4" fillId="0" borderId="3" xfId="0" applyNumberFormat="1" applyFont="1" applyFill="1" applyBorder="1"/>
    <xf numFmtId="43" fontId="3" fillId="0" borderId="0" xfId="1" applyFont="1" applyFill="1" applyBorder="1"/>
    <xf numFmtId="9" fontId="4" fillId="0" borderId="0" xfId="0" applyNumberFormat="1" applyFont="1" applyFill="1" applyBorder="1"/>
    <xf numFmtId="43" fontId="3" fillId="0" borderId="0" xfId="1" applyNumberFormat="1" applyFont="1" applyFill="1"/>
    <xf numFmtId="43" fontId="3" fillId="0" borderId="0" xfId="1" applyNumberFormat="1" applyFont="1" applyFill="1" applyBorder="1"/>
    <xf numFmtId="43" fontId="3" fillId="0" borderId="0" xfId="0" applyNumberFormat="1" applyFont="1" applyFill="1" applyBorder="1" applyAlignment="1">
      <alignment horizontal="right"/>
    </xf>
    <xf numFmtId="164" fontId="3" fillId="0" borderId="0" xfId="2" applyNumberFormat="1" applyFont="1" applyFill="1"/>
    <xf numFmtId="165" fontId="7" fillId="0" borderId="0" xfId="0" applyNumberFormat="1" applyFont="1" applyFill="1" applyBorder="1" applyAlignment="1">
      <alignment horizontal="center"/>
    </xf>
    <xf numFmtId="43" fontId="3" fillId="2" borderId="0" xfId="1" applyFont="1" applyFill="1"/>
    <xf numFmtId="0" fontId="27" fillId="0" borderId="0" xfId="0" applyFont="1"/>
    <xf numFmtId="0" fontId="27" fillId="0" borderId="0" xfId="0" applyFont="1"/>
    <xf numFmtId="0" fontId="3" fillId="0" borderId="0" xfId="0" quotePrefix="1" applyFont="1" applyFill="1"/>
    <xf numFmtId="0" fontId="4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3"/>
    <cellStyle name="Explanatory Text" xfId="17" builtinId="53" customBuiltin="1"/>
    <cellStyle name="Followed Hyperlink" xfId="47" builtinId="9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 2" xfId="45"/>
    <cellStyle name="Output" xfId="12" builtinId="21" customBuiltin="1"/>
    <cellStyle name="Percent" xfId="2" builtinId="5"/>
    <cellStyle name="Percent 2" xfId="44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</xdr:colOff>
      <xdr:row>19</xdr:row>
      <xdr:rowOff>153736</xdr:rowOff>
    </xdr:from>
    <xdr:ext cx="269369" cy="1485900"/>
    <xdr:sp macro="" textlink="">
      <xdr:nvSpPr>
        <xdr:cNvPr id="2" name="TextBox 1"/>
        <xdr:cNvSpPr txBox="1"/>
      </xdr:nvSpPr>
      <xdr:spPr>
        <a:xfrm rot="16200000">
          <a:off x="-608262" y="3190876"/>
          <a:ext cx="14859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>
              <a:latin typeface="Arial" pitchFamily="34" charset="0"/>
              <a:cs typeface="Arial" pitchFamily="34" charset="0"/>
            </a:rPr>
            <a:t>Old or New</a:t>
          </a:r>
          <a:r>
            <a:rPr lang="en-US" sz="1200" baseline="0">
              <a:latin typeface="Arial" pitchFamily="34" charset="0"/>
              <a:cs typeface="Arial" pitchFamily="34" charset="0"/>
            </a:rPr>
            <a:t> Cap</a:t>
          </a:r>
          <a:endParaRPr lang="en-US" sz="12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sanning/Local%20Settings/Temporary%20Internet%20Files/Content.Outlook/EMOK9ZE6/salary%20cap%20worksheet%20Belshe%201.13.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lshe"/>
      <sheetName val="Sheet1"/>
    </sheetNames>
    <sheetDataSet>
      <sheetData sheetId="0" refreshError="1"/>
      <sheetData sheetId="1">
        <row r="3">
          <cell r="A3">
            <v>9</v>
          </cell>
        </row>
        <row r="4">
          <cell r="A4">
            <v>12</v>
          </cell>
        </row>
        <row r="5">
          <cell r="A5" t="str">
            <v>"12/9"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68"/>
  <sheetViews>
    <sheetView tabSelected="1" zoomScale="75" zoomScaleNormal="75" zoomScalePageLayoutView="75" workbookViewId="0">
      <selection activeCell="P14" sqref="P14"/>
    </sheetView>
  </sheetViews>
  <sheetFormatPr baseColWidth="10" defaultColWidth="9.1640625" defaultRowHeight="15" x14ac:dyDescent="0"/>
  <cols>
    <col min="1" max="1" width="3.5" style="1" customWidth="1"/>
    <col min="2" max="2" width="11.5" style="1" customWidth="1"/>
    <col min="3" max="3" width="9.83203125" style="1" customWidth="1"/>
    <col min="4" max="4" width="16" style="1" customWidth="1"/>
    <col min="5" max="5" width="4" style="1" customWidth="1"/>
    <col min="6" max="6" width="22.1640625" style="1" bestFit="1" customWidth="1"/>
    <col min="7" max="7" width="3.5" style="1" customWidth="1"/>
    <col min="8" max="8" width="15.5" style="1" customWidth="1"/>
    <col min="9" max="9" width="2.5" style="1" customWidth="1"/>
    <col min="10" max="10" width="13.1640625" style="1" bestFit="1" customWidth="1"/>
    <col min="11" max="11" width="4" style="1" bestFit="1" customWidth="1"/>
    <col min="12" max="12" width="19.5" style="1" bestFit="1" customWidth="1"/>
    <col min="13" max="13" width="3.33203125" style="1" customWidth="1"/>
    <col min="14" max="14" width="16.1640625" style="1" bestFit="1" customWidth="1"/>
    <col min="15" max="15" width="2.83203125" style="1" customWidth="1"/>
    <col min="16" max="16" width="20.33203125" style="1" bestFit="1" customWidth="1"/>
    <col min="17" max="17" width="2.83203125" style="1" customWidth="1"/>
    <col min="18" max="18" width="16.5" style="1" customWidth="1"/>
    <col min="19" max="19" width="2.83203125" style="1" customWidth="1"/>
    <col min="20" max="20" width="16" style="2" bestFit="1" customWidth="1"/>
    <col min="21" max="21" width="2.5" style="1" customWidth="1"/>
    <col min="22" max="22" width="15.5" style="3" customWidth="1"/>
    <col min="23" max="23" width="9.1640625" style="1" hidden="1" customWidth="1"/>
    <col min="24" max="24" width="16.5" style="1" customWidth="1"/>
    <col min="25" max="25" width="10.83203125" style="1" bestFit="1" customWidth="1"/>
    <col min="26" max="26" width="14.5" style="1" bestFit="1" customWidth="1"/>
    <col min="27" max="16384" width="9.1640625" style="1"/>
  </cols>
  <sheetData>
    <row r="1" spans="1:2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 ht="18" customHeight="1">
      <c r="A2" s="98" t="s">
        <v>61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24" ht="18" customHeight="1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4" ht="12.75" customHeigh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4" ht="12.75" customHeight="1">
      <c r="B5" s="25" t="s">
        <v>47</v>
      </c>
    </row>
    <row r="6" spans="1:24" ht="12.75" customHeight="1"/>
    <row r="7" spans="1:24" ht="12.75" customHeight="1"/>
    <row r="8" spans="1:24" ht="12.75" customHeight="1">
      <c r="P8" s="1" t="s">
        <v>57</v>
      </c>
      <c r="R8" s="1" t="s">
        <v>58</v>
      </c>
    </row>
    <row r="9" spans="1:24">
      <c r="B9" s="1" t="s">
        <v>2</v>
      </c>
      <c r="D9" s="100"/>
      <c r="E9" s="100"/>
      <c r="F9" s="100"/>
      <c r="G9" s="5"/>
      <c r="H9" s="6" t="s">
        <v>4</v>
      </c>
      <c r="I9" s="101"/>
      <c r="J9" s="101"/>
      <c r="K9" s="101"/>
      <c r="L9" s="101"/>
      <c r="N9" s="6" t="s">
        <v>56</v>
      </c>
      <c r="P9" s="5"/>
      <c r="R9" s="5"/>
    </row>
    <row r="10" spans="1:24" ht="16" thickBot="1">
      <c r="M10" s="8"/>
    </row>
    <row r="11" spans="1:24" ht="16" thickBot="1">
      <c r="A11" s="1" t="s">
        <v>5</v>
      </c>
      <c r="B11" s="1" t="s">
        <v>6</v>
      </c>
      <c r="D11" s="74"/>
      <c r="E11" s="9"/>
      <c r="F11" s="9"/>
      <c r="G11" s="9"/>
      <c r="H11" s="10"/>
      <c r="I11" s="10"/>
      <c r="J11" s="10"/>
    </row>
    <row r="12" spans="1:24">
      <c r="D12" s="10"/>
      <c r="E12" s="10"/>
      <c r="F12" s="79" t="s">
        <v>43</v>
      </c>
      <c r="G12" s="10"/>
      <c r="H12" s="10"/>
      <c r="I12" s="10"/>
      <c r="J12" s="10"/>
      <c r="T12" s="1"/>
    </row>
    <row r="13" spans="1:24">
      <c r="A13" s="1" t="s">
        <v>7</v>
      </c>
      <c r="B13" s="1" t="s">
        <v>42</v>
      </c>
      <c r="D13" s="94">
        <v>1</v>
      </c>
      <c r="E13" s="10"/>
      <c r="F13" s="10">
        <f>D13*D11</f>
        <v>0</v>
      </c>
      <c r="G13" s="10"/>
      <c r="H13" s="10"/>
      <c r="I13" s="10"/>
      <c r="J13" s="10"/>
      <c r="T13" s="1"/>
    </row>
    <row r="14" spans="1:24">
      <c r="D14" s="10"/>
      <c r="E14" s="10"/>
      <c r="F14" s="11"/>
      <c r="G14" s="10"/>
      <c r="H14" s="10"/>
      <c r="I14" s="10"/>
      <c r="J14" s="10"/>
      <c r="T14" s="1"/>
    </row>
    <row r="15" spans="1:24">
      <c r="D15" s="10"/>
      <c r="E15" s="10"/>
      <c r="F15" s="79" t="s">
        <v>44</v>
      </c>
      <c r="G15" s="10"/>
      <c r="H15" s="10"/>
      <c r="I15" s="10"/>
      <c r="J15" s="10"/>
      <c r="K15" s="10"/>
      <c r="L15" s="10"/>
      <c r="Q15" s="10"/>
      <c r="T15" s="12"/>
    </row>
    <row r="16" spans="1:24">
      <c r="A16" s="1" t="s">
        <v>11</v>
      </c>
      <c r="B16" s="1" t="s">
        <v>8</v>
      </c>
      <c r="D16" s="67">
        <v>12</v>
      </c>
      <c r="E16" s="10"/>
      <c r="F16" s="10">
        <f>(D16/12)*F13</f>
        <v>0</v>
      </c>
      <c r="G16" s="10"/>
      <c r="H16" s="10"/>
      <c r="I16" s="10"/>
      <c r="J16" s="10"/>
      <c r="K16" s="10"/>
      <c r="L16" s="10"/>
      <c r="Q16" s="10"/>
      <c r="T16" s="12"/>
    </row>
    <row r="17" spans="1:27">
      <c r="D17" s="68"/>
      <c r="E17" s="10"/>
      <c r="F17" s="10"/>
      <c r="G17" s="10"/>
      <c r="H17" s="10"/>
      <c r="I17" s="10"/>
      <c r="J17" s="10"/>
      <c r="K17" s="10"/>
      <c r="L17" s="10"/>
      <c r="Q17" s="10"/>
      <c r="T17" s="12"/>
    </row>
    <row r="18" spans="1:27">
      <c r="A18" s="10"/>
      <c r="B18" s="99" t="s">
        <v>45</v>
      </c>
      <c r="C18" s="99"/>
      <c r="D18" s="99"/>
      <c r="E18" s="99"/>
      <c r="F18" s="99"/>
      <c r="G18" s="10"/>
      <c r="J18" s="2"/>
      <c r="K18" s="10"/>
      <c r="L18" s="10"/>
      <c r="P18" s="10"/>
      <c r="Q18" s="10"/>
      <c r="T18" s="12"/>
    </row>
    <row r="19" spans="1:27" ht="16" thickBot="1">
      <c r="D19" s="83" t="s">
        <v>9</v>
      </c>
      <c r="E19" s="86"/>
      <c r="F19" s="83" t="s">
        <v>10</v>
      </c>
      <c r="G19" s="10"/>
      <c r="H19" s="10"/>
      <c r="I19" s="10"/>
      <c r="J19" s="10"/>
      <c r="K19" s="10"/>
      <c r="L19" s="10"/>
      <c r="N19" s="10"/>
      <c r="O19" s="10"/>
      <c r="P19" s="10"/>
      <c r="Q19" s="10"/>
      <c r="T19" s="12"/>
      <c r="V19" s="14"/>
    </row>
    <row r="20" spans="1:27" ht="16" thickTop="1">
      <c r="A20" s="1" t="s">
        <v>14</v>
      </c>
      <c r="B20" s="1" t="s">
        <v>12</v>
      </c>
      <c r="D20" s="13">
        <v>183300</v>
      </c>
      <c r="F20" s="10">
        <f>(D20*D13)/D16</f>
        <v>15275</v>
      </c>
      <c r="H20" s="10" t="s">
        <v>59</v>
      </c>
      <c r="I20" s="10"/>
      <c r="J20" s="10"/>
      <c r="K20" s="1" t="s">
        <v>46</v>
      </c>
      <c r="L20" s="15"/>
    </row>
    <row r="21" spans="1:27">
      <c r="B21" s="1" t="s">
        <v>13</v>
      </c>
      <c r="D21" s="13">
        <v>185100</v>
      </c>
      <c r="F21" s="10">
        <f>(D21*D13)/D16</f>
        <v>15425</v>
      </c>
      <c r="H21" s="10" t="s">
        <v>60</v>
      </c>
      <c r="K21" s="1" t="s">
        <v>55</v>
      </c>
      <c r="L21" s="15"/>
    </row>
    <row r="22" spans="1:27">
      <c r="L22" s="15"/>
      <c r="AA22" s="16"/>
    </row>
    <row r="23" spans="1:27">
      <c r="L23" s="2"/>
      <c r="M23" s="2"/>
      <c r="N23" s="2"/>
      <c r="O23" s="2"/>
      <c r="P23" s="2"/>
      <c r="Q23" s="2"/>
      <c r="X23" s="10"/>
      <c r="Z23" s="10"/>
      <c r="AA23" s="16"/>
    </row>
    <row r="24" spans="1:27">
      <c r="B24" s="97" t="s">
        <v>48</v>
      </c>
      <c r="D24" s="17" t="s">
        <v>15</v>
      </c>
      <c r="E24" s="17"/>
      <c r="F24" s="17" t="s">
        <v>49</v>
      </c>
      <c r="G24" s="17"/>
      <c r="H24" s="2" t="s">
        <v>16</v>
      </c>
      <c r="I24" s="2"/>
      <c r="J24" s="2" t="s">
        <v>50</v>
      </c>
      <c r="K24" s="2"/>
      <c r="L24" s="2" t="s">
        <v>17</v>
      </c>
      <c r="M24" s="2"/>
      <c r="N24" s="2" t="s">
        <v>51</v>
      </c>
      <c r="P24" s="2" t="s">
        <v>53</v>
      </c>
      <c r="R24" s="2" t="s">
        <v>52</v>
      </c>
      <c r="T24" s="2" t="s">
        <v>54</v>
      </c>
      <c r="X24" s="10"/>
      <c r="Z24" s="10"/>
    </row>
    <row r="25" spans="1:27">
      <c r="D25" s="17"/>
      <c r="E25" s="17"/>
      <c r="F25" s="17"/>
      <c r="G25" s="17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27">
      <c r="B26" s="32"/>
      <c r="C26" s="32"/>
      <c r="D26" s="32"/>
      <c r="H26" s="2"/>
      <c r="I26" s="2"/>
      <c r="J26" s="2"/>
      <c r="K26" s="2"/>
      <c r="L26" s="2"/>
      <c r="N26" s="2"/>
      <c r="O26" s="2"/>
      <c r="P26" s="2"/>
      <c r="Q26" s="2"/>
      <c r="R26" s="2"/>
      <c r="T26" s="2" t="s">
        <v>18</v>
      </c>
    </row>
    <row r="27" spans="1:27">
      <c r="A27" s="2"/>
      <c r="B27" s="55"/>
      <c r="C27" s="55"/>
      <c r="D27" s="55" t="s">
        <v>19</v>
      </c>
      <c r="E27" s="2"/>
      <c r="F27" s="2" t="s">
        <v>20</v>
      </c>
      <c r="G27" s="2"/>
      <c r="H27" s="2" t="s">
        <v>21</v>
      </c>
      <c r="I27" s="2"/>
      <c r="J27" s="2" t="s">
        <v>22</v>
      </c>
      <c r="K27" s="2"/>
      <c r="L27" s="2" t="s">
        <v>23</v>
      </c>
      <c r="M27" s="2"/>
      <c r="N27" s="2" t="s">
        <v>24</v>
      </c>
      <c r="O27" s="2"/>
      <c r="P27" s="2" t="s">
        <v>25</v>
      </c>
      <c r="Q27" s="2"/>
      <c r="R27" s="1" t="s">
        <v>26</v>
      </c>
      <c r="T27" s="2" t="s">
        <v>27</v>
      </c>
    </row>
    <row r="28" spans="1:27">
      <c r="A28" s="19"/>
      <c r="B28" s="56" t="s">
        <v>28</v>
      </c>
      <c r="C28" s="55"/>
      <c r="D28" s="57" t="s">
        <v>29</v>
      </c>
      <c r="E28" s="20"/>
      <c r="F28" s="19" t="s">
        <v>30</v>
      </c>
      <c r="G28" s="20"/>
      <c r="H28" s="19" t="s">
        <v>31</v>
      </c>
      <c r="I28" s="20"/>
      <c r="J28" s="19" t="s">
        <v>30</v>
      </c>
      <c r="K28" s="20"/>
      <c r="L28" s="19" t="s">
        <v>21</v>
      </c>
      <c r="M28" s="2"/>
      <c r="N28" s="19" t="s">
        <v>32</v>
      </c>
      <c r="O28" s="20"/>
      <c r="P28" s="19" t="s">
        <v>33</v>
      </c>
      <c r="Q28" s="20"/>
      <c r="R28" s="19" t="s">
        <v>34</v>
      </c>
      <c r="T28" s="21" t="s">
        <v>28</v>
      </c>
      <c r="V28" s="22" t="s">
        <v>35</v>
      </c>
      <c r="X28" s="98" t="s">
        <v>36</v>
      </c>
      <c r="Y28" s="98"/>
    </row>
    <row r="29" spans="1:27">
      <c r="A29" s="2"/>
      <c r="B29" s="20"/>
      <c r="C29" s="2"/>
      <c r="D29" s="20"/>
      <c r="E29" s="20"/>
      <c r="F29" s="20"/>
      <c r="G29" s="20"/>
      <c r="H29" s="20"/>
      <c r="I29" s="20"/>
      <c r="J29" s="20"/>
      <c r="K29" s="20"/>
      <c r="L29" s="20"/>
      <c r="M29" s="2"/>
      <c r="N29" s="20"/>
      <c r="O29" s="20"/>
      <c r="P29" s="20"/>
      <c r="Q29" s="20"/>
      <c r="R29" s="20"/>
    </row>
    <row r="30" spans="1:27">
      <c r="B30" s="23" t="s">
        <v>37</v>
      </c>
      <c r="C30" s="24"/>
      <c r="D30" s="24"/>
      <c r="E30" s="24"/>
      <c r="F30" s="24"/>
      <c r="G30" s="24"/>
    </row>
    <row r="31" spans="1:27">
      <c r="C31" s="24"/>
      <c r="D31" s="24"/>
      <c r="E31" s="24"/>
      <c r="F31" s="24"/>
      <c r="G31" s="24"/>
    </row>
    <row r="32" spans="1:27">
      <c r="A32" s="25" t="s">
        <v>46</v>
      </c>
      <c r="B32" s="69"/>
      <c r="D32" s="59"/>
      <c r="E32" s="28"/>
      <c r="F32" s="29">
        <f t="shared" ref="F32:F39" si="0">D32*($F$16)</f>
        <v>0</v>
      </c>
      <c r="G32" s="28"/>
      <c r="H32" s="10">
        <f t="shared" ref="H32:H39" si="1">IF(A32="N",$F$21*$D$16*D32,$F$20*$D$16*D32)</f>
        <v>0</v>
      </c>
      <c r="I32" s="10"/>
      <c r="J32" s="10">
        <f>F32/$D$16</f>
        <v>0</v>
      </c>
      <c r="K32" s="10"/>
      <c r="L32" s="10">
        <f t="shared" ref="L32:L39" si="2">H32/$D$16</f>
        <v>0</v>
      </c>
      <c r="N32" s="30" t="str">
        <f>IF(ISERROR(ROUNDDOWN(H32/$D$11,4)),"",ROUNDDOWN(H32/$D$11,4))</f>
        <v/>
      </c>
      <c r="O32" s="31"/>
      <c r="P32" s="10">
        <f>IF(F32-H32&lt;0,,F32-H32)</f>
        <v>0</v>
      </c>
      <c r="Q32" s="30"/>
      <c r="R32" s="10">
        <f t="shared" ref="R32:R39" si="3">P32/$D$16</f>
        <v>0</v>
      </c>
      <c r="T32" s="47"/>
      <c r="V32" s="3" t="str">
        <f t="shared" ref="V32:V39" si="4">IF(P32=0,"",CONCATENATE("Z",W32))</f>
        <v/>
      </c>
      <c r="W32" s="1" t="str">
        <f t="shared" ref="W32:W39" si="5">RIGHT(B32,5)</f>
        <v/>
      </c>
      <c r="X32" s="10">
        <f t="shared" ref="X32:X39" si="6">IF(P32=0,F32,H32+P32)</f>
        <v>0</v>
      </c>
      <c r="Y32" s="16" t="str">
        <f>IF(ISERROR(X32/$D$11),"",X32/$D$11)</f>
        <v/>
      </c>
    </row>
    <row r="33" spans="1:25">
      <c r="A33" s="25" t="s">
        <v>46</v>
      </c>
      <c r="B33" s="69"/>
      <c r="D33" s="59"/>
      <c r="E33" s="28"/>
      <c r="F33" s="29">
        <f t="shared" si="0"/>
        <v>0</v>
      </c>
      <c r="G33" s="28"/>
      <c r="H33" s="10">
        <f t="shared" si="1"/>
        <v>0</v>
      </c>
      <c r="I33" s="10"/>
      <c r="J33" s="10">
        <f t="shared" ref="J33:J39" si="7">F33/$D$16</f>
        <v>0</v>
      </c>
      <c r="K33" s="10"/>
      <c r="L33" s="10">
        <f t="shared" si="2"/>
        <v>0</v>
      </c>
      <c r="N33" s="30" t="str">
        <f t="shared" ref="N33:N39" si="8">IF(ISERROR(ROUNDDOWN(H33/$D$11,4)),"",ROUNDDOWN(H33/$D$11,4))</f>
        <v/>
      </c>
      <c r="O33" s="31"/>
      <c r="P33" s="10">
        <f t="shared" ref="P33:P39" si="9">IF(F33-H33&lt;0,,F33-H33)</f>
        <v>0</v>
      </c>
      <c r="Q33" s="30"/>
      <c r="R33" s="10">
        <f t="shared" si="3"/>
        <v>0</v>
      </c>
      <c r="T33" s="47"/>
      <c r="V33" s="3" t="str">
        <f t="shared" si="4"/>
        <v/>
      </c>
      <c r="W33" s="1" t="str">
        <f t="shared" si="5"/>
        <v/>
      </c>
      <c r="X33" s="10">
        <f t="shared" si="6"/>
        <v>0</v>
      </c>
      <c r="Y33" s="16" t="str">
        <f t="shared" ref="Y33:Y40" si="10">IF(ISERROR(X33/$D$11),"",X33/$D$11)</f>
        <v/>
      </c>
    </row>
    <row r="34" spans="1:25" s="32" customFormat="1">
      <c r="A34" s="18" t="s">
        <v>46</v>
      </c>
      <c r="B34" s="69"/>
      <c r="D34" s="60"/>
      <c r="E34" s="33"/>
      <c r="F34" s="29">
        <f t="shared" si="0"/>
        <v>0</v>
      </c>
      <c r="G34" s="33"/>
      <c r="H34" s="13">
        <f t="shared" si="1"/>
        <v>0</v>
      </c>
      <c r="I34" s="13"/>
      <c r="J34" s="13">
        <f t="shared" si="7"/>
        <v>0</v>
      </c>
      <c r="K34" s="13"/>
      <c r="L34" s="10">
        <f t="shared" si="2"/>
        <v>0</v>
      </c>
      <c r="N34" s="30" t="str">
        <f t="shared" si="8"/>
        <v/>
      </c>
      <c r="O34" s="35"/>
      <c r="P34" s="10">
        <f t="shared" si="9"/>
        <v>0</v>
      </c>
      <c r="Q34" s="34"/>
      <c r="R34" s="13">
        <f t="shared" si="3"/>
        <v>0</v>
      </c>
      <c r="T34" s="47"/>
      <c r="V34" s="3" t="str">
        <f t="shared" si="4"/>
        <v/>
      </c>
      <c r="W34" s="1" t="str">
        <f t="shared" si="5"/>
        <v/>
      </c>
      <c r="X34" s="10">
        <f t="shared" si="6"/>
        <v>0</v>
      </c>
      <c r="Y34" s="16" t="str">
        <f t="shared" si="10"/>
        <v/>
      </c>
    </row>
    <row r="35" spans="1:25">
      <c r="A35" s="25"/>
      <c r="B35" s="58"/>
      <c r="D35" s="59"/>
      <c r="E35" s="28"/>
      <c r="F35" s="29">
        <f t="shared" si="0"/>
        <v>0</v>
      </c>
      <c r="G35" s="28"/>
      <c r="H35" s="10">
        <f t="shared" si="1"/>
        <v>0</v>
      </c>
      <c r="I35" s="10"/>
      <c r="J35" s="10">
        <f t="shared" si="7"/>
        <v>0</v>
      </c>
      <c r="K35" s="10"/>
      <c r="L35" s="10">
        <f t="shared" si="2"/>
        <v>0</v>
      </c>
      <c r="N35" s="30" t="str">
        <f t="shared" si="8"/>
        <v/>
      </c>
      <c r="O35" s="31"/>
      <c r="P35" s="10">
        <f t="shared" si="9"/>
        <v>0</v>
      </c>
      <c r="Q35" s="30"/>
      <c r="R35" s="10">
        <f t="shared" si="3"/>
        <v>0</v>
      </c>
      <c r="T35" s="65"/>
      <c r="V35" s="3" t="str">
        <f t="shared" si="4"/>
        <v/>
      </c>
      <c r="W35" s="1" t="str">
        <f t="shared" si="5"/>
        <v/>
      </c>
      <c r="X35" s="10">
        <f t="shared" si="6"/>
        <v>0</v>
      </c>
      <c r="Y35" s="16" t="str">
        <f t="shared" si="10"/>
        <v/>
      </c>
    </row>
    <row r="36" spans="1:25" s="32" customFormat="1">
      <c r="A36" s="18"/>
      <c r="B36" s="69"/>
      <c r="D36" s="60"/>
      <c r="E36" s="33"/>
      <c r="F36" s="29">
        <f t="shared" si="0"/>
        <v>0</v>
      </c>
      <c r="G36" s="33"/>
      <c r="H36" s="13">
        <f t="shared" si="1"/>
        <v>0</v>
      </c>
      <c r="I36" s="13"/>
      <c r="J36" s="13">
        <f t="shared" si="7"/>
        <v>0</v>
      </c>
      <c r="K36" s="13"/>
      <c r="L36" s="10">
        <f t="shared" si="2"/>
        <v>0</v>
      </c>
      <c r="N36" s="30" t="str">
        <f t="shared" si="8"/>
        <v/>
      </c>
      <c r="O36" s="35"/>
      <c r="P36" s="10">
        <f t="shared" si="9"/>
        <v>0</v>
      </c>
      <c r="Q36" s="34"/>
      <c r="R36" s="13">
        <f t="shared" si="3"/>
        <v>0</v>
      </c>
      <c r="T36" s="47"/>
      <c r="V36" s="3" t="str">
        <f t="shared" si="4"/>
        <v/>
      </c>
      <c r="W36" s="1" t="str">
        <f t="shared" si="5"/>
        <v/>
      </c>
      <c r="X36" s="10">
        <f t="shared" si="6"/>
        <v>0</v>
      </c>
      <c r="Y36" s="16" t="str">
        <f t="shared" si="10"/>
        <v/>
      </c>
    </row>
    <row r="37" spans="1:25">
      <c r="A37" s="25"/>
      <c r="B37" s="69"/>
      <c r="D37" s="59"/>
      <c r="E37" s="28"/>
      <c r="F37" s="29">
        <f t="shared" si="0"/>
        <v>0</v>
      </c>
      <c r="G37" s="28"/>
      <c r="H37" s="10">
        <f t="shared" si="1"/>
        <v>0</v>
      </c>
      <c r="I37" s="10"/>
      <c r="J37" s="10">
        <f t="shared" si="7"/>
        <v>0</v>
      </c>
      <c r="K37" s="10"/>
      <c r="L37" s="10">
        <f t="shared" si="2"/>
        <v>0</v>
      </c>
      <c r="N37" s="30" t="str">
        <f t="shared" si="8"/>
        <v/>
      </c>
      <c r="O37" s="31"/>
      <c r="P37" s="10">
        <f t="shared" si="9"/>
        <v>0</v>
      </c>
      <c r="Q37" s="30"/>
      <c r="R37" s="10">
        <f t="shared" si="3"/>
        <v>0</v>
      </c>
      <c r="T37" s="47"/>
      <c r="V37" s="3" t="str">
        <f t="shared" si="4"/>
        <v/>
      </c>
      <c r="W37" s="1" t="str">
        <f t="shared" si="5"/>
        <v/>
      </c>
      <c r="X37" s="10">
        <f t="shared" si="6"/>
        <v>0</v>
      </c>
      <c r="Y37" s="16" t="str">
        <f t="shared" si="10"/>
        <v/>
      </c>
    </row>
    <row r="38" spans="1:25">
      <c r="A38" s="18"/>
      <c r="B38" s="69"/>
      <c r="D38" s="59"/>
      <c r="E38" s="28"/>
      <c r="F38" s="29">
        <f t="shared" si="0"/>
        <v>0</v>
      </c>
      <c r="G38" s="28"/>
      <c r="H38" s="10">
        <f t="shared" si="1"/>
        <v>0</v>
      </c>
      <c r="I38" s="10"/>
      <c r="J38" s="10">
        <f t="shared" si="7"/>
        <v>0</v>
      </c>
      <c r="K38" s="10"/>
      <c r="L38" s="10">
        <f t="shared" si="2"/>
        <v>0</v>
      </c>
      <c r="N38" s="30" t="str">
        <f t="shared" si="8"/>
        <v/>
      </c>
      <c r="O38" s="31"/>
      <c r="P38" s="10">
        <f t="shared" si="9"/>
        <v>0</v>
      </c>
      <c r="Q38" s="30"/>
      <c r="R38" s="10">
        <f t="shared" si="3"/>
        <v>0</v>
      </c>
      <c r="T38" s="47"/>
      <c r="V38" s="3" t="str">
        <f t="shared" si="4"/>
        <v/>
      </c>
      <c r="W38" s="1" t="str">
        <f t="shared" si="5"/>
        <v/>
      </c>
      <c r="X38" s="10">
        <f t="shared" si="6"/>
        <v>0</v>
      </c>
      <c r="Y38" s="16" t="str">
        <f t="shared" si="10"/>
        <v/>
      </c>
    </row>
    <row r="39" spans="1:25">
      <c r="A39" s="18"/>
      <c r="B39" s="58" t="s">
        <v>3</v>
      </c>
      <c r="D39" s="61"/>
      <c r="E39" s="36"/>
      <c r="F39" s="37">
        <f t="shared" si="0"/>
        <v>0</v>
      </c>
      <c r="G39" s="36"/>
      <c r="H39" s="38">
        <f t="shared" si="1"/>
        <v>0</v>
      </c>
      <c r="I39" s="38"/>
      <c r="J39" s="38">
        <f t="shared" si="7"/>
        <v>0</v>
      </c>
      <c r="K39" s="38"/>
      <c r="L39" s="38">
        <f t="shared" si="2"/>
        <v>0</v>
      </c>
      <c r="M39" s="5"/>
      <c r="N39" s="40" t="str">
        <f t="shared" si="8"/>
        <v/>
      </c>
      <c r="O39" s="39"/>
      <c r="P39" s="38">
        <f t="shared" si="9"/>
        <v>0</v>
      </c>
      <c r="Q39" s="40"/>
      <c r="R39" s="38">
        <f t="shared" si="3"/>
        <v>0</v>
      </c>
      <c r="S39" s="5"/>
      <c r="T39" s="66"/>
      <c r="U39" s="5"/>
      <c r="V39" s="41" t="str">
        <f t="shared" si="4"/>
        <v/>
      </c>
      <c r="W39" s="5" t="str">
        <f t="shared" si="5"/>
        <v xml:space="preserve"> </v>
      </c>
      <c r="X39" s="38">
        <f t="shared" si="6"/>
        <v>0</v>
      </c>
      <c r="Y39" s="42" t="str">
        <f t="shared" si="10"/>
        <v/>
      </c>
    </row>
    <row r="40" spans="1:25">
      <c r="D40" s="27">
        <f>SUM(D32:D39)</f>
        <v>0</v>
      </c>
      <c r="F40" s="43">
        <f>SUM(F32:F39)</f>
        <v>0</v>
      </c>
      <c r="G40" s="44"/>
      <c r="H40" s="10">
        <f>SUM(H32:H39)</f>
        <v>0</v>
      </c>
      <c r="I40" s="10"/>
      <c r="J40" s="10">
        <f t="shared" ref="J40:L40" si="11">F40/12</f>
        <v>0</v>
      </c>
      <c r="K40" s="10"/>
      <c r="L40" s="10">
        <f t="shared" si="11"/>
        <v>0</v>
      </c>
      <c r="N40" s="30">
        <f>SUM(N32:N39)</f>
        <v>0</v>
      </c>
      <c r="O40" s="30"/>
      <c r="P40" s="10">
        <f>SUM(P32:P39)</f>
        <v>0</v>
      </c>
      <c r="Q40" s="30"/>
      <c r="R40" s="10">
        <f>SUM(R32:R39)</f>
        <v>0</v>
      </c>
      <c r="X40" s="10">
        <f>SUM(X32:X39)</f>
        <v>0</v>
      </c>
      <c r="Y40" s="16" t="str">
        <f t="shared" si="10"/>
        <v/>
      </c>
    </row>
    <row r="41" spans="1:25">
      <c r="D41" s="27"/>
      <c r="E41" s="44" t="s">
        <v>38</v>
      </c>
      <c r="F41" s="44"/>
      <c r="G41" s="45"/>
      <c r="H41" s="10"/>
      <c r="I41" s="10"/>
      <c r="J41" s="10"/>
      <c r="K41" s="10"/>
      <c r="L41" s="10"/>
      <c r="N41" s="30"/>
      <c r="O41" s="30"/>
      <c r="P41" s="92"/>
      <c r="Q41" s="30"/>
      <c r="R41" s="10"/>
    </row>
    <row r="42" spans="1:25">
      <c r="D42" s="27"/>
      <c r="E42" s="44"/>
      <c r="F42" s="44"/>
      <c r="G42" s="45"/>
      <c r="H42" s="10"/>
      <c r="I42" s="10"/>
      <c r="J42" s="10"/>
      <c r="K42" s="10"/>
      <c r="L42" s="10"/>
      <c r="N42" s="30"/>
      <c r="O42" s="30"/>
      <c r="P42" s="16"/>
      <c r="Q42" s="30"/>
      <c r="R42" s="10"/>
    </row>
    <row r="43" spans="1:25">
      <c r="B43" s="23" t="s">
        <v>39</v>
      </c>
      <c r="D43" s="27"/>
      <c r="E43" s="27"/>
      <c r="F43" s="27"/>
      <c r="G43" s="27"/>
      <c r="H43" s="10"/>
      <c r="I43" s="10"/>
      <c r="J43" s="10"/>
      <c r="K43" s="10"/>
      <c r="L43" s="10"/>
      <c r="N43" s="30"/>
      <c r="O43" s="30"/>
      <c r="P43" s="10"/>
      <c r="Q43" s="30"/>
    </row>
    <row r="44" spans="1:25">
      <c r="B44" s="3"/>
      <c r="C44" s="24"/>
      <c r="D44" s="64"/>
      <c r="E44" s="46"/>
      <c r="F44" s="46"/>
      <c r="G44" s="46"/>
      <c r="H44" s="10"/>
      <c r="I44" s="10"/>
      <c r="J44" s="10"/>
      <c r="K44" s="10"/>
      <c r="N44" s="82"/>
      <c r="O44" s="78"/>
      <c r="P44" s="9"/>
      <c r="Q44" s="78"/>
      <c r="R44" s="87"/>
      <c r="S44" s="78"/>
      <c r="T44" s="78"/>
      <c r="U44" s="3"/>
      <c r="V44" s="1"/>
    </row>
    <row r="45" spans="1:25">
      <c r="B45" s="95">
        <f t="shared" ref="B45:B50" si="12">T32</f>
        <v>0</v>
      </c>
      <c r="C45" s="24"/>
      <c r="D45" s="59"/>
      <c r="E45" s="46"/>
      <c r="F45" s="72">
        <f>D45*($D$13*$D$11)</f>
        <v>0</v>
      </c>
      <c r="G45" s="46"/>
      <c r="H45" s="10"/>
      <c r="I45" s="10"/>
      <c r="J45" s="10"/>
      <c r="K45" s="10"/>
      <c r="N45" s="82"/>
      <c r="O45" s="78"/>
      <c r="P45" s="9"/>
      <c r="Q45" s="78"/>
      <c r="R45" s="87"/>
      <c r="S45" s="78"/>
      <c r="T45" s="78"/>
      <c r="U45" s="3"/>
      <c r="V45" s="1"/>
      <c r="X45" s="43">
        <f>F45</f>
        <v>0</v>
      </c>
    </row>
    <row r="46" spans="1:25">
      <c r="B46" s="96">
        <f t="shared" si="12"/>
        <v>0</v>
      </c>
      <c r="D46" s="59"/>
      <c r="E46" s="28"/>
      <c r="F46" s="72">
        <f t="shared" ref="F46:F50" si="13">D46*($D$13*$D$11)</f>
        <v>0</v>
      </c>
      <c r="G46" s="28"/>
      <c r="N46" s="82"/>
      <c r="O46" s="78"/>
      <c r="P46" s="9"/>
      <c r="Q46" s="78"/>
      <c r="R46" s="87"/>
      <c r="S46" s="78"/>
      <c r="T46" s="78"/>
      <c r="U46" s="3"/>
      <c r="V46" s="1"/>
      <c r="X46" s="43">
        <f t="shared" ref="X46:X58" si="14">F46</f>
        <v>0</v>
      </c>
    </row>
    <row r="47" spans="1:25" s="32" customFormat="1">
      <c r="B47" s="96">
        <f t="shared" si="12"/>
        <v>0</v>
      </c>
      <c r="D47" s="60"/>
      <c r="E47" s="33"/>
      <c r="F47" s="72">
        <f t="shared" si="13"/>
        <v>0</v>
      </c>
      <c r="G47" s="33"/>
      <c r="N47" s="82"/>
      <c r="O47" s="50"/>
      <c r="P47" s="9"/>
      <c r="Q47" s="50"/>
      <c r="R47" s="73"/>
      <c r="S47" s="70"/>
      <c r="T47" s="85"/>
      <c r="X47" s="43">
        <f t="shared" si="14"/>
        <v>0</v>
      </c>
    </row>
    <row r="48" spans="1:25">
      <c r="B48" s="96">
        <f t="shared" si="12"/>
        <v>0</v>
      </c>
      <c r="D48" s="59"/>
      <c r="E48" s="28"/>
      <c r="F48" s="72">
        <f t="shared" si="13"/>
        <v>0</v>
      </c>
      <c r="G48" s="28"/>
      <c r="N48" s="82"/>
      <c r="O48" s="49"/>
      <c r="P48" s="9"/>
      <c r="Q48" s="49"/>
      <c r="R48" s="87"/>
      <c r="S48" s="7"/>
      <c r="T48" s="78"/>
      <c r="V48" s="1"/>
      <c r="X48" s="43">
        <f t="shared" si="14"/>
        <v>0</v>
      </c>
    </row>
    <row r="49" spans="1:24" s="32" customFormat="1">
      <c r="B49" s="96">
        <f t="shared" si="12"/>
        <v>0</v>
      </c>
      <c r="D49" s="60"/>
      <c r="E49" s="33"/>
      <c r="F49" s="72">
        <f t="shared" si="13"/>
        <v>0</v>
      </c>
      <c r="G49" s="33"/>
      <c r="L49" s="70"/>
      <c r="N49" s="82"/>
      <c r="O49" s="50"/>
      <c r="P49" s="9"/>
      <c r="Q49" s="50"/>
      <c r="R49" s="73"/>
      <c r="S49" s="70"/>
      <c r="T49" s="85"/>
      <c r="X49" s="43">
        <f t="shared" si="14"/>
        <v>0</v>
      </c>
    </row>
    <row r="50" spans="1:24">
      <c r="B50" s="96">
        <f t="shared" si="12"/>
        <v>0</v>
      </c>
      <c r="D50" s="61"/>
      <c r="E50" s="28"/>
      <c r="F50" s="37">
        <f t="shared" si="13"/>
        <v>0</v>
      </c>
      <c r="G50" s="28"/>
      <c r="L50" s="7"/>
      <c r="N50" s="82"/>
      <c r="O50" s="49"/>
      <c r="P50" s="9"/>
      <c r="Q50" s="49"/>
      <c r="R50" s="87"/>
      <c r="S50" s="7"/>
      <c r="T50" s="78"/>
      <c r="V50" s="1"/>
      <c r="X50" s="77">
        <f t="shared" si="14"/>
        <v>0</v>
      </c>
    </row>
    <row r="51" spans="1:24">
      <c r="B51" s="26"/>
      <c r="D51" s="71">
        <f>SUM(D45:D50)</f>
        <v>0</v>
      </c>
      <c r="E51" s="28"/>
      <c r="F51" s="71">
        <f>SUM(F45:F50)</f>
        <v>0</v>
      </c>
      <c r="G51" s="28"/>
      <c r="L51" s="91"/>
      <c r="N51" s="49"/>
      <c r="O51" s="49"/>
      <c r="P51" s="87"/>
      <c r="Q51" s="49"/>
      <c r="R51" s="87"/>
      <c r="S51" s="7"/>
      <c r="T51" s="20"/>
      <c r="X51" s="71">
        <f>SUM(X45:X50)</f>
        <v>0</v>
      </c>
    </row>
    <row r="52" spans="1:24">
      <c r="B52" s="26"/>
      <c r="D52" s="71"/>
      <c r="E52" s="28"/>
      <c r="F52" s="71"/>
      <c r="G52" s="28"/>
      <c r="L52" s="80"/>
      <c r="N52" s="49"/>
      <c r="O52" s="49"/>
      <c r="P52" s="87"/>
      <c r="Q52" s="49"/>
      <c r="R52" s="87"/>
      <c r="S52" s="7"/>
      <c r="T52" s="20"/>
      <c r="X52" s="71"/>
    </row>
    <row r="53" spans="1:24">
      <c r="B53" s="23" t="s">
        <v>40</v>
      </c>
      <c r="D53" s="30"/>
      <c r="E53" s="48"/>
      <c r="F53" s="48"/>
      <c r="G53" s="48"/>
      <c r="H53" s="10"/>
      <c r="I53" s="10"/>
      <c r="J53" s="10"/>
      <c r="K53" s="10"/>
      <c r="L53" s="9"/>
      <c r="N53" s="49"/>
      <c r="O53" s="49"/>
      <c r="P53" s="9"/>
      <c r="Q53" s="49"/>
      <c r="R53" s="7"/>
      <c r="S53" s="7"/>
      <c r="T53" s="20"/>
      <c r="X53" s="43"/>
    </row>
    <row r="54" spans="1:24">
      <c r="B54" s="58"/>
      <c r="D54" s="62"/>
      <c r="E54" s="48"/>
      <c r="F54" s="48"/>
      <c r="G54" s="48"/>
      <c r="H54" s="10"/>
      <c r="I54" s="10"/>
      <c r="J54" s="10"/>
      <c r="K54" s="10"/>
      <c r="L54" s="9"/>
      <c r="N54" s="49"/>
      <c r="O54" s="49"/>
      <c r="P54" s="9"/>
      <c r="Q54" s="49"/>
      <c r="R54" s="87"/>
      <c r="S54" s="7"/>
      <c r="T54" s="20"/>
      <c r="X54" s="43">
        <f t="shared" si="14"/>
        <v>0</v>
      </c>
    </row>
    <row r="55" spans="1:24">
      <c r="B55" s="58"/>
      <c r="D55" s="62"/>
      <c r="E55" s="48"/>
      <c r="F55" s="48"/>
      <c r="G55" s="48"/>
      <c r="H55" s="10"/>
      <c r="I55" s="10"/>
      <c r="J55" s="10"/>
      <c r="K55" s="10"/>
      <c r="L55" s="9"/>
      <c r="N55" s="49"/>
      <c r="O55" s="49"/>
      <c r="P55" s="9"/>
      <c r="Q55" s="49"/>
      <c r="R55" s="87"/>
      <c r="S55" s="7"/>
      <c r="T55" s="20"/>
      <c r="X55" s="43">
        <f t="shared" si="14"/>
        <v>0</v>
      </c>
    </row>
    <row r="56" spans="1:24">
      <c r="B56" s="58"/>
      <c r="D56" s="62"/>
      <c r="E56" s="48"/>
      <c r="F56" s="48"/>
      <c r="G56" s="48"/>
      <c r="H56" s="10"/>
      <c r="I56" s="10"/>
      <c r="J56" s="10"/>
      <c r="K56" s="10"/>
      <c r="L56" s="9"/>
      <c r="N56" s="49"/>
      <c r="O56" s="49"/>
      <c r="P56" s="9"/>
      <c r="Q56" s="49"/>
      <c r="R56" s="87"/>
      <c r="S56" s="7"/>
      <c r="T56" s="20"/>
      <c r="X56" s="43">
        <f t="shared" si="14"/>
        <v>0</v>
      </c>
    </row>
    <row r="57" spans="1:24">
      <c r="B57" s="58"/>
      <c r="D57" s="63"/>
      <c r="E57" s="48"/>
      <c r="F57" s="48"/>
      <c r="G57" s="48"/>
      <c r="H57" s="10"/>
      <c r="I57" s="10"/>
      <c r="J57" s="10"/>
      <c r="K57" s="10"/>
      <c r="L57" s="9"/>
      <c r="N57" s="49"/>
      <c r="O57" s="49"/>
      <c r="P57" s="9"/>
      <c r="Q57" s="49"/>
      <c r="R57" s="87"/>
      <c r="S57" s="7"/>
      <c r="T57" s="20"/>
      <c r="X57" s="43">
        <f t="shared" si="14"/>
        <v>0</v>
      </c>
    </row>
    <row r="58" spans="1:24">
      <c r="B58" s="25"/>
      <c r="D58" s="76"/>
      <c r="E58" s="51"/>
      <c r="F58" s="75">
        <f>SUM(F54:F57)</f>
        <v>0</v>
      </c>
      <c r="G58" s="51"/>
      <c r="H58" s="52"/>
      <c r="L58" s="88"/>
      <c r="N58" s="50"/>
      <c r="O58" s="49"/>
      <c r="P58" s="53"/>
      <c r="Q58" s="49"/>
      <c r="R58" s="87"/>
      <c r="S58" s="7"/>
      <c r="T58" s="20"/>
      <c r="X58" s="77">
        <f t="shared" si="14"/>
        <v>0</v>
      </c>
    </row>
    <row r="59" spans="1:24">
      <c r="B59" s="15" t="s">
        <v>41</v>
      </c>
      <c r="D59" s="30">
        <f>D40+D51+D58</f>
        <v>0</v>
      </c>
      <c r="E59" s="30"/>
      <c r="F59" s="89">
        <f>F40+F51+F58</f>
        <v>0</v>
      </c>
      <c r="G59" s="30"/>
      <c r="H59" s="32"/>
      <c r="I59" s="32"/>
      <c r="J59" s="32"/>
      <c r="K59" s="32"/>
      <c r="L59" s="90"/>
      <c r="M59" s="32"/>
      <c r="N59" s="81"/>
      <c r="O59" s="49"/>
      <c r="P59" s="84"/>
      <c r="Q59" s="49"/>
      <c r="R59" s="9"/>
      <c r="S59" s="7"/>
      <c r="T59" s="20"/>
      <c r="X59" s="89">
        <f>X40+X51+X58</f>
        <v>0</v>
      </c>
    </row>
    <row r="60" spans="1:24">
      <c r="A60" s="32"/>
      <c r="D60" s="30"/>
      <c r="E60" s="30"/>
      <c r="F60" s="30"/>
      <c r="G60" s="30"/>
      <c r="I60" s="34"/>
      <c r="J60" s="34"/>
      <c r="K60" s="34"/>
      <c r="L60" s="49"/>
      <c r="M60" s="49"/>
      <c r="N60" s="49"/>
      <c r="O60" s="49"/>
      <c r="P60" s="49"/>
      <c r="Q60" s="50"/>
      <c r="R60" s="93"/>
      <c r="S60" s="7"/>
      <c r="T60" s="20"/>
    </row>
    <row r="61" spans="1:24">
      <c r="D61" s="30"/>
      <c r="E61" s="30"/>
      <c r="F61" s="30"/>
      <c r="G61" s="30"/>
      <c r="J61" s="34"/>
      <c r="K61" s="34"/>
      <c r="L61" s="6"/>
      <c r="N61" s="50"/>
      <c r="O61" s="7"/>
      <c r="P61" s="49"/>
      <c r="Q61" s="49"/>
      <c r="R61" s="49"/>
      <c r="S61" s="7"/>
      <c r="T61" s="20"/>
    </row>
    <row r="62" spans="1:24">
      <c r="B62" s="54"/>
      <c r="N62" s="16"/>
      <c r="O62" s="27"/>
      <c r="P62" s="10"/>
      <c r="Q62" s="30"/>
      <c r="R62" s="30"/>
    </row>
    <row r="63" spans="1:24">
      <c r="N63" s="16"/>
      <c r="P63" s="30"/>
      <c r="Q63" s="30"/>
      <c r="R63" s="30"/>
    </row>
    <row r="64" spans="1:24">
      <c r="N64" s="16"/>
      <c r="P64" s="30"/>
      <c r="Q64" s="30"/>
      <c r="R64" s="30"/>
    </row>
    <row r="65" spans="14:18">
      <c r="N65" s="16"/>
      <c r="P65" s="30"/>
      <c r="Q65" s="30"/>
      <c r="R65" s="30"/>
    </row>
    <row r="66" spans="14:18">
      <c r="O66" s="30"/>
      <c r="P66" s="30"/>
      <c r="Q66" s="30"/>
    </row>
    <row r="67" spans="14:18">
      <c r="N67" s="30"/>
      <c r="O67" s="30"/>
      <c r="P67" s="30"/>
      <c r="Q67" s="30"/>
    </row>
    <row r="68" spans="14:18">
      <c r="N68" s="30"/>
    </row>
  </sheetData>
  <mergeCells count="7">
    <mergeCell ref="X28:Y28"/>
    <mergeCell ref="B18:F18"/>
    <mergeCell ref="D9:F9"/>
    <mergeCell ref="I9:L9"/>
    <mergeCell ref="A1:X1"/>
    <mergeCell ref="A2:X2"/>
    <mergeCell ref="A3:X3"/>
  </mergeCells>
  <dataValidations count="1">
    <dataValidation type="list" allowBlank="1" showInputMessage="1" showErrorMessage="1" errorTitle="Choose from List" error="Please choose from list" promptTitle="Contract Months" prompt="Please choose correct contract months" sqref="D16:D17">
      <formula1>list</formula1>
    </dataValidation>
  </dataValidations>
  <pageMargins left="0.7" right="0.7" top="0.75" bottom="0.75" header="0.3" footer="0.3"/>
  <pageSetup scale="49" orientation="landscape"/>
  <headerFooter>
    <oddHeader>&amp;C&amp;"Garamond,Regular"&amp;12Saint Louis University
NIH Salary cap Calculation</oddHeader>
    <oddFooter>&amp;L&amp;"Garamond,Italic"&amp;8revised 04-2015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CAP </vt:lpstr>
    </vt:vector>
  </TitlesOfParts>
  <Company>Saint Louis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lgasper1</dc:creator>
  <cp:lastModifiedBy>ScanStation</cp:lastModifiedBy>
  <cp:lastPrinted>2015-04-20T20:14:04Z</cp:lastPrinted>
  <dcterms:created xsi:type="dcterms:W3CDTF">2012-04-10T16:50:24Z</dcterms:created>
  <dcterms:modified xsi:type="dcterms:W3CDTF">2017-05-04T16:26:48Z</dcterms:modified>
</cp:coreProperties>
</file>